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資金計画書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OpenAI</author>
  </authors>
  <commentList>
    <comment ref="B9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10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15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16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20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24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26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70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  <comment ref="B71" authorId="0">
      <text>
        <r>
          <rPr>
            <sz val="10"/>
            <rFont val="Noto Sans CJK SC"/>
            <family val="2"/>
          </rPr>
          <t xml:space="preserve">入力シートから転記したモデル入力または入力に基づく値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1</xdr:colOff>
                <xdr:row>2</xdr:row>
                <xdr:rowOff>4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<sst xmlns="http://schemas.openxmlformats.org/spreadsheetml/2006/main" count="163" uniqueCount="112">
  <si>
    <r>
      <rPr>
        <b val="true"/>
        <sz val="14"/>
        <color rgb="FFFFFFFF"/>
        <rFont val="Cambria"/>
        <family val="0"/>
        <charset val="1"/>
      </rPr>
      <t xml:space="preserve">K</t>
    </r>
    <r>
      <rPr>
        <b val="true"/>
        <sz val="14"/>
        <color rgb="FFFFFFFF"/>
        <rFont val="Noto Sans CJK SC"/>
        <family val="2"/>
      </rPr>
      <t xml:space="preserve">様邸 資金計画書（概算）</t>
    </r>
  </si>
  <si>
    <t xml:space="preserve">作成日</t>
  </si>
  <si>
    <t xml:space="preserve">2026-10-19</t>
  </si>
  <si>
    <t xml:space="preserve">注意</t>
  </si>
  <si>
    <t xml:space="preserve">概算／金利は仮置き／審査結果を保証しない／最終の返済額・借入可否は金融機関の試算・審査による</t>
  </si>
  <si>
    <r>
      <rPr>
        <b val="true"/>
        <sz val="12"/>
        <rFont val="Cambria"/>
        <family val="0"/>
        <charset val="1"/>
      </rPr>
      <t xml:space="preserve">1. </t>
    </r>
    <r>
      <rPr>
        <b val="true"/>
        <sz val="12"/>
        <rFont val="Noto Sans CJK SC"/>
        <family val="2"/>
      </rPr>
      <t xml:space="preserve">前提一覧</t>
    </r>
  </si>
  <si>
    <t xml:space="preserve">項目</t>
  </si>
  <si>
    <t xml:space="preserve">入力値</t>
  </si>
  <si>
    <t xml:space="preserve">備考</t>
  </si>
  <si>
    <t xml:space="preserve">匿名呼称</t>
  </si>
  <si>
    <r>
      <rPr>
        <sz val="11"/>
        <color theme="1"/>
        <rFont val="Calibri"/>
        <family val="2"/>
        <charset val="1"/>
      </rPr>
      <t xml:space="preserve">K</t>
    </r>
    <r>
      <rPr>
        <sz val="11"/>
        <color theme="1"/>
        <rFont val="Noto Sans CJK SC"/>
        <family val="2"/>
      </rPr>
      <t xml:space="preserve">様邸</t>
    </r>
  </si>
  <si>
    <t xml:space="preserve">土地</t>
  </si>
  <si>
    <t xml:space="preserve">あり（土地代なし。建替え）</t>
  </si>
  <si>
    <t xml:space="preserve">土地代なし</t>
  </si>
  <si>
    <t xml:space="preserve">金利タイプ</t>
  </si>
  <si>
    <t xml:space="preserve">固定</t>
  </si>
  <si>
    <t xml:space="preserve">金利は仮置き</t>
  </si>
  <si>
    <t xml:space="preserve">仮置き金利（年率）</t>
  </si>
  <si>
    <t xml:space="preserve">入力値 1.5%</t>
  </si>
  <si>
    <t xml:space="preserve">返済期間（年）</t>
  </si>
  <si>
    <t xml:space="preserve">返済方式</t>
  </si>
  <si>
    <t xml:space="preserve">元利均等</t>
  </si>
  <si>
    <t xml:space="preserve">ボーナス併用</t>
  </si>
  <si>
    <t xml:space="preserve">なし</t>
  </si>
  <si>
    <t xml:space="preserve">ボーナス払い借入額は0円</t>
  </si>
  <si>
    <t xml:space="preserve">年収の帯（額面）</t>
  </si>
  <si>
    <r>
      <rPr>
        <sz val="11"/>
        <color theme="1"/>
        <rFont val="Calibri"/>
        <family val="2"/>
        <charset val="1"/>
      </rPr>
      <t xml:space="preserve">600</t>
    </r>
    <r>
      <rPr>
        <sz val="11"/>
        <color theme="1"/>
        <rFont val="Noto Sans CJK SC"/>
        <family val="2"/>
      </rPr>
      <t xml:space="preserve">〜</t>
    </r>
    <r>
      <rPr>
        <sz val="11"/>
        <color theme="1"/>
        <rFont val="Calibri"/>
        <family val="2"/>
        <charset val="1"/>
      </rPr>
      <t xml:space="preserve">700</t>
    </r>
    <r>
      <rPr>
        <sz val="11"/>
        <color theme="1"/>
        <rFont val="Noto Sans CJK SC"/>
        <family val="2"/>
      </rPr>
      <t xml:space="preserve">万円</t>
    </r>
  </si>
  <si>
    <t xml:space="preserve">年収計算値（額面）</t>
  </si>
  <si>
    <t xml:space="preserve">正確な年収ではなく入力された計算値</t>
  </si>
  <si>
    <t xml:space="preserve">他の借入の年間返済額</t>
  </si>
  <si>
    <t xml:space="preserve">入力：なし</t>
  </si>
  <si>
    <r>
      <rPr>
        <b val="true"/>
        <sz val="12"/>
        <rFont val="Cambria"/>
        <family val="0"/>
        <charset val="1"/>
      </rPr>
      <t xml:space="preserve">2. </t>
    </r>
    <r>
      <rPr>
        <b val="true"/>
        <sz val="12"/>
        <rFont val="Noto Sans CJK SC"/>
        <family val="2"/>
      </rPr>
      <t xml:space="preserve">総額サマリー（概算）</t>
    </r>
  </si>
  <si>
    <t xml:space="preserve">区分</t>
  </si>
  <si>
    <t xml:space="preserve">金額</t>
  </si>
  <si>
    <t xml:space="preserve">計算式・参照</t>
  </si>
  <si>
    <t xml:space="preserve">注記</t>
  </si>
  <si>
    <t xml:space="preserve">建物本体工事費</t>
  </si>
  <si>
    <t xml:space="preserve">オプション・仕様追加</t>
  </si>
  <si>
    <t xml:space="preserve">明細合計</t>
  </si>
  <si>
    <t xml:space="preserve">付帯工事費</t>
  </si>
  <si>
    <t xml:space="preserve">諸費用</t>
  </si>
  <si>
    <t xml:space="preserve">土地代</t>
  </si>
  <si>
    <t xml:space="preserve">土地あり（土地代なし）</t>
  </si>
  <si>
    <t xml:space="preserve">土地関連費用</t>
  </si>
  <si>
    <t xml:space="preserve">予備費</t>
  </si>
  <si>
    <t xml:space="preserve">入力方針どおり</t>
  </si>
  <si>
    <t xml:space="preserve">総額</t>
  </si>
  <si>
    <t xml:space="preserve">本体+オプション+付帯+諸費用+土地代+土地関連+予備費</t>
  </si>
  <si>
    <t xml:space="preserve">概算</t>
  </si>
  <si>
    <r>
      <rPr>
        <b val="true"/>
        <sz val="12"/>
        <rFont val="Cambria"/>
        <family val="0"/>
        <charset val="1"/>
      </rPr>
      <t xml:space="preserve">3. </t>
    </r>
    <r>
      <rPr>
        <b val="true"/>
        <sz val="12"/>
        <rFont val="Noto Sans CJK SC"/>
        <family val="2"/>
      </rPr>
      <t xml:space="preserve">建物本体工事費・オプション</t>
    </r>
  </si>
  <si>
    <t xml:space="preserve">本体工事費</t>
  </si>
  <si>
    <t xml:space="preserve">太陽光発電</t>
  </si>
  <si>
    <t xml:space="preserve">食洗機</t>
  </si>
  <si>
    <t xml:space="preserve">小計</t>
  </si>
  <si>
    <t xml:space="preserve">本体+オプション</t>
  </si>
  <si>
    <r>
      <rPr>
        <b val="true"/>
        <sz val="12"/>
        <rFont val="Cambria"/>
        <family val="0"/>
        <charset val="1"/>
      </rPr>
      <t xml:space="preserve">4. </t>
    </r>
    <r>
      <rPr>
        <b val="true"/>
        <sz val="12"/>
        <rFont val="Noto Sans CJK SC"/>
        <family val="2"/>
      </rPr>
      <t xml:space="preserve">付帯工事費</t>
    </r>
  </si>
  <si>
    <t xml:space="preserve">解体工事</t>
  </si>
  <si>
    <t xml:space="preserve">外構工事</t>
  </si>
  <si>
    <t xml:space="preserve">屋外給排水工事</t>
  </si>
  <si>
    <r>
      <rPr>
        <b val="true"/>
        <sz val="12"/>
        <rFont val="Cambria"/>
        <family val="0"/>
        <charset val="1"/>
      </rPr>
      <t xml:space="preserve">5. </t>
    </r>
    <r>
      <rPr>
        <b val="true"/>
        <sz val="12"/>
        <rFont val="Noto Sans CJK SC"/>
        <family val="2"/>
      </rPr>
      <t xml:space="preserve">諸費用</t>
    </r>
  </si>
  <si>
    <t xml:space="preserve">登記費用</t>
  </si>
  <si>
    <t xml:space="preserve">印紙税</t>
  </si>
  <si>
    <t xml:space="preserve">ローン手数料</t>
  </si>
  <si>
    <t xml:space="preserve">火災保険</t>
  </si>
  <si>
    <t xml:space="preserve">地鎮祭</t>
  </si>
  <si>
    <t xml:space="preserve">つなぎ融資</t>
  </si>
  <si>
    <t xml:space="preserve">引っ越し・家具家電</t>
  </si>
  <si>
    <r>
      <rPr>
        <b val="true"/>
        <sz val="12"/>
        <rFont val="Cambria"/>
        <family val="0"/>
        <charset val="1"/>
      </rPr>
      <t xml:space="preserve">6. </t>
    </r>
    <r>
      <rPr>
        <b val="true"/>
        <sz val="12"/>
        <rFont val="Noto Sans CJK SC"/>
        <family val="2"/>
      </rPr>
      <t xml:space="preserve">土地関連費用</t>
    </r>
  </si>
  <si>
    <t xml:space="preserve">土地あり（土地代なし。建替え）</t>
  </si>
  <si>
    <r>
      <rPr>
        <b val="true"/>
        <sz val="12"/>
        <rFont val="Cambria"/>
        <family val="0"/>
        <charset val="1"/>
      </rPr>
      <t xml:space="preserve">7. </t>
    </r>
    <r>
      <rPr>
        <b val="true"/>
        <sz val="12"/>
        <rFont val="Noto Sans CJK SC"/>
        <family val="2"/>
      </rPr>
      <t xml:space="preserve">予備費</t>
    </r>
  </si>
  <si>
    <t xml:space="preserve">指定の方針どおり</t>
  </si>
  <si>
    <r>
      <rPr>
        <b val="true"/>
        <sz val="12"/>
        <rFont val="Cambria"/>
        <family val="0"/>
        <charset val="1"/>
      </rPr>
      <t xml:space="preserve">8. </t>
    </r>
    <r>
      <rPr>
        <b val="true"/>
        <sz val="12"/>
        <rFont val="Noto Sans CJK SC"/>
        <family val="2"/>
      </rPr>
      <t xml:space="preserve">資金の部</t>
    </r>
  </si>
  <si>
    <t xml:space="preserve">計算式・備考</t>
  </si>
  <si>
    <t xml:space="preserve">総額サマリー参照</t>
  </si>
  <si>
    <t xml:space="preserve">自己資金</t>
  </si>
  <si>
    <t xml:space="preserve">親族などからの援助</t>
  </si>
  <si>
    <t xml:space="preserve">借入額（差引）</t>
  </si>
  <si>
    <t xml:space="preserve">総額−自己資金−援助</t>
  </si>
  <si>
    <t xml:space="preserve">希望借入額</t>
  </si>
  <si>
    <t xml:space="preserve">入力：総額から差引で出す</t>
  </si>
  <si>
    <t xml:space="preserve">差額（希望−差引）</t>
  </si>
  <si>
    <r>
      <rPr>
        <sz val="11"/>
        <color theme="1"/>
        <rFont val="Calibri"/>
        <family val="2"/>
        <charset val="1"/>
      </rPr>
      <t xml:space="preserve">0</t>
    </r>
    <r>
      <rPr>
        <sz val="11"/>
        <color theme="1"/>
        <rFont val="Noto Sans CJK SC"/>
        <family val="2"/>
      </rPr>
      <t xml:space="preserve">円なら整合</t>
    </r>
  </si>
  <si>
    <r>
      <rPr>
        <b val="true"/>
        <sz val="12"/>
        <rFont val="Cambria"/>
        <family val="0"/>
        <charset val="1"/>
      </rPr>
      <t xml:space="preserve">9. </t>
    </r>
    <r>
      <rPr>
        <b val="true"/>
        <sz val="12"/>
        <rFont val="Noto Sans CJK SC"/>
        <family val="2"/>
      </rPr>
      <t xml:space="preserve">借入条件</t>
    </r>
  </si>
  <si>
    <t xml:space="preserve">入力・計算値</t>
  </si>
  <si>
    <t xml:space="preserve">借入額</t>
  </si>
  <si>
    <t xml:space="preserve">資金の部参照</t>
  </si>
  <si>
    <t xml:space="preserve">返済回数（月）</t>
  </si>
  <si>
    <t xml:space="preserve">ボーナス払いに回す借入額</t>
  </si>
  <si>
    <t xml:space="preserve">ボーナス併用なし</t>
  </si>
  <si>
    <r>
      <rPr>
        <b val="true"/>
        <sz val="12"/>
        <rFont val="Cambria"/>
        <family val="0"/>
        <charset val="1"/>
      </rPr>
      <t xml:space="preserve">10. </t>
    </r>
    <r>
      <rPr>
        <b val="true"/>
        <sz val="12"/>
        <rFont val="Noto Sans CJK SC"/>
        <family val="2"/>
      </rPr>
      <t xml:space="preserve">月々返済額と金利感度（概算）</t>
    </r>
  </si>
  <si>
    <t xml:space="preserve">金額・率</t>
  </si>
  <si>
    <t xml:space="preserve">毎月返済額</t>
  </si>
  <si>
    <t xml:space="preserve">円未満四捨五入。概算式</t>
  </si>
  <si>
    <t xml:space="preserve">ボーナス1回分</t>
  </si>
  <si>
    <t xml:space="preserve">ボーナス併用なしのため0円</t>
  </si>
  <si>
    <t xml:space="preserve">ボーナス月の支払</t>
  </si>
  <si>
    <t xml:space="preserve">毎月返済額+ボーナス1回分</t>
  </si>
  <si>
    <t xml:space="preserve">年間返済額</t>
  </si>
  <si>
    <t xml:space="preserve">四捨五入後の毎月分×12+ボーナス1回分×2</t>
  </si>
  <si>
    <t xml:space="preserve">参考：仮置き金利からの差（入力外の条件）</t>
  </si>
  <si>
    <t xml:space="preserve">金利</t>
  </si>
  <si>
    <t xml:space="preserve">仮置き金利 -1.0%</t>
  </si>
  <si>
    <t xml:space="preserve">参考。計画の前提ではありません</t>
  </si>
  <si>
    <t xml:space="preserve">仮置き金利 -0.5%</t>
  </si>
  <si>
    <t xml:space="preserve">仮置き金利</t>
  </si>
  <si>
    <t xml:space="preserve">唯一の前提</t>
  </si>
  <si>
    <t xml:space="preserve">仮置き金利 +0.5%</t>
  </si>
  <si>
    <t xml:space="preserve">仮置き金利 +1.0%</t>
  </si>
  <si>
    <r>
      <rPr>
        <b val="true"/>
        <sz val="12"/>
        <rFont val="Cambria"/>
        <family val="0"/>
        <charset val="1"/>
      </rPr>
      <t xml:space="preserve">11. </t>
    </r>
    <r>
      <rPr>
        <b val="true"/>
        <sz val="12"/>
        <rFont val="Noto Sans CJK SC"/>
        <family val="2"/>
      </rPr>
      <t xml:space="preserve">返済負担率（基準は金融機関による）</t>
    </r>
  </si>
  <si>
    <t xml:space="preserve">値</t>
  </si>
  <si>
    <t xml:space="preserve">返済負担率</t>
  </si>
  <si>
    <t xml:space="preserve">（年間返済額＋他の借入）÷年収（額面）。基準は金融機関による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</si>
</sst>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%"/>
    <numFmt numFmtId="166" formatCode="#,##0"/>
    <numFmt numFmtId="167" formatCode="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Cambria"/>
      <family val="0"/>
      <charset val="1"/>
    </font>
    <font>
      <b val="true"/>
      <sz val="14"/>
      <color rgb="FFFFFFFF"/>
      <name val="Noto Sans CJK SC"/>
      <family val="2"/>
    </font>
    <font>
      <sz val="11"/>
      <color theme="1"/>
      <name val="Noto Sans CJK SC"/>
      <family val="2"/>
      <charset val="1"/>
    </font>
    <font>
      <b val="true"/>
      <sz val="12"/>
      <name val="Cambria"/>
      <family val="0"/>
      <charset val="1"/>
    </font>
    <font>
      <b val="true"/>
      <sz val="12"/>
      <name val="Noto Sans CJK SC"/>
      <family val="2"/>
    </font>
    <font>
      <b val="true"/>
      <sz val="11"/>
      <name val="Noto Sans CJK SC"/>
      <family val="2"/>
      <charset val="1"/>
    </font>
    <font>
      <sz val="11"/>
      <color theme="1"/>
      <name val="Noto Sans CJK SC"/>
      <family val="2"/>
    </font>
    <font>
      <b val="true"/>
      <sz val="11"/>
      <name val="Cambria"/>
      <family val="0"/>
      <charset val="1"/>
    </font>
    <font>
      <sz val="10"/>
      <name val="Noto Sans CJK SC"/>
      <family val="2"/>
    </font>
  </fonts>
  <fills count="8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FCE4D6"/>
        <bgColor rgb="FFFFF2CC"/>
      </patternFill>
    </fill>
    <fill>
      <patternFill patternType="solid">
        <fgColor rgb="FFFFF2CC"/>
        <bgColor rgb="FFFCE4D6"/>
      </patternFill>
    </fill>
    <fill>
      <patternFill patternType="solid">
        <fgColor rgb="FFD9EAF7"/>
        <bgColor rgb="FFDDEBF7"/>
      </patternFill>
    </fill>
    <fill>
      <patternFill patternType="solid">
        <fgColor rgb="FFE2F0D9"/>
        <bgColor rgb="FFDDEBF7"/>
      </patternFill>
    </fill>
    <fill>
      <patternFill patternType="solid">
        <fgColor rgb="FFDDEBF7"/>
        <bgColor rgb="FFD9EAF7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4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6" fontId="0" fillId="4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6" fontId="0" fillId="4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0" fillId="7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7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0" fillId="7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7" fontId="0" fillId="7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9EA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EBF7"/>
      <rgbColor rgb="FFE2F0D9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30"/>
    <col collapsed="false" customWidth="true" hidden="false" outlineLevel="0" max="2" min="2" style="1" width="18"/>
    <col collapsed="false" customWidth="true" hidden="false" outlineLevel="0" max="3" min="3" style="1" width="48"/>
    <col collapsed="false" customWidth="true" hidden="false" outlineLevel="0" max="4" min="4" style="1" width="32"/>
    <col collapsed="false" customWidth="true" hidden="false" outlineLevel="0" max="5" min="5" style="1" width="48"/>
  </cols>
  <sheetData>
    <row r="1" customFormat="false" ht="21.75" hidden="false" customHeight="true" outlineLevel="0" collapsed="false">
      <c r="A1" s="2" t="s">
        <v>0</v>
      </c>
      <c r="B1" s="2"/>
      <c r="C1" s="2"/>
      <c r="D1" s="2"/>
      <c r="E1" s="2"/>
    </row>
    <row r="2" customFormat="false" ht="36" hidden="false" customHeight="true" outlineLevel="0" collapsed="false">
      <c r="A2" s="3" t="s">
        <v>1</v>
      </c>
      <c r="B2" s="4" t="s">
        <v>2</v>
      </c>
      <c r="C2" s="3"/>
      <c r="D2" s="3" t="s">
        <v>3</v>
      </c>
      <c r="E2" s="3" t="s">
        <v>4</v>
      </c>
    </row>
    <row r="3" customFormat="false" ht="21.75" hidden="false" customHeight="true" outlineLevel="0" collapsed="false"/>
    <row r="4" customFormat="false" ht="21.75" hidden="false" customHeight="true" outlineLevel="0" collapsed="false">
      <c r="A4" s="5" t="s">
        <v>5</v>
      </c>
      <c r="B4" s="5"/>
      <c r="C4" s="5"/>
      <c r="D4" s="5"/>
      <c r="E4" s="5"/>
    </row>
    <row r="5" customFormat="false" ht="21.75" hidden="false" customHeight="true" outlineLevel="0" collapsed="false">
      <c r="A5" s="6" t="s">
        <v>6</v>
      </c>
      <c r="B5" s="6" t="s">
        <v>7</v>
      </c>
      <c r="C5" s="6" t="s">
        <v>8</v>
      </c>
      <c r="D5" s="6"/>
      <c r="E5" s="6"/>
    </row>
    <row r="6" customFormat="false" ht="21.75" hidden="false" customHeight="true" outlineLevel="0" collapsed="false">
      <c r="A6" s="7" t="s">
        <v>9</v>
      </c>
      <c r="B6" s="4" t="s">
        <v>10</v>
      </c>
      <c r="C6" s="7"/>
      <c r="D6" s="7"/>
      <c r="E6" s="7"/>
    </row>
    <row r="7" customFormat="false" ht="21.75" hidden="false" customHeight="true" outlineLevel="0" collapsed="false">
      <c r="A7" s="7" t="s">
        <v>11</v>
      </c>
      <c r="B7" s="8" t="s">
        <v>12</v>
      </c>
      <c r="C7" s="7" t="s">
        <v>13</v>
      </c>
      <c r="D7" s="7"/>
      <c r="E7" s="7"/>
    </row>
    <row r="8" customFormat="false" ht="21.75" hidden="false" customHeight="true" outlineLevel="0" collapsed="false">
      <c r="A8" s="7" t="s">
        <v>14</v>
      </c>
      <c r="B8" s="8" t="s">
        <v>15</v>
      </c>
      <c r="C8" s="7" t="s">
        <v>16</v>
      </c>
      <c r="D8" s="7"/>
      <c r="E8" s="7"/>
    </row>
    <row r="9" customFormat="false" ht="21.75" hidden="false" customHeight="true" outlineLevel="0" collapsed="false">
      <c r="A9" s="7" t="s">
        <v>17</v>
      </c>
      <c r="B9" s="9" t="n">
        <v>0.015</v>
      </c>
      <c r="C9" s="7" t="s">
        <v>18</v>
      </c>
      <c r="D9" s="7"/>
      <c r="E9" s="7"/>
    </row>
    <row r="10" customFormat="false" ht="21.75" hidden="false" customHeight="true" outlineLevel="0" collapsed="false">
      <c r="A10" s="7" t="s">
        <v>19</v>
      </c>
      <c r="B10" s="10" t="n">
        <v>35</v>
      </c>
      <c r="C10" s="7"/>
      <c r="D10" s="7"/>
      <c r="E10" s="7"/>
    </row>
    <row r="11" customFormat="false" ht="21.75" hidden="false" customHeight="true" outlineLevel="0" collapsed="false">
      <c r="A11" s="7" t="s">
        <v>20</v>
      </c>
      <c r="B11" s="8" t="s">
        <v>21</v>
      </c>
      <c r="C11" s="7"/>
      <c r="D11" s="7"/>
      <c r="E11" s="7"/>
    </row>
    <row r="12" customFormat="false" ht="21.75" hidden="false" customHeight="true" outlineLevel="0" collapsed="false">
      <c r="A12" s="7" t="s">
        <v>22</v>
      </c>
      <c r="B12" s="8" t="s">
        <v>23</v>
      </c>
      <c r="C12" s="7" t="s">
        <v>24</v>
      </c>
      <c r="D12" s="7"/>
      <c r="E12" s="7"/>
    </row>
    <row r="13" customFormat="false" ht="21.75" hidden="false" customHeight="true" outlineLevel="0" collapsed="false">
      <c r="A13" s="7" t="s">
        <v>25</v>
      </c>
      <c r="B13" s="4" t="s">
        <v>26</v>
      </c>
      <c r="C13" s="7"/>
      <c r="D13" s="7"/>
      <c r="E13" s="7"/>
    </row>
    <row r="14" customFormat="false" ht="21.75" hidden="false" customHeight="true" outlineLevel="0" collapsed="false">
      <c r="A14" s="7" t="s">
        <v>27</v>
      </c>
      <c r="B14" s="4" t="n">
        <v>6500000</v>
      </c>
      <c r="C14" s="7" t="s">
        <v>28</v>
      </c>
      <c r="D14" s="7"/>
      <c r="E14" s="7"/>
    </row>
    <row r="15" customFormat="false" ht="21.75" hidden="false" customHeight="true" outlineLevel="0" collapsed="false">
      <c r="A15" s="7" t="s">
        <v>29</v>
      </c>
      <c r="B15" s="10" t="n">
        <v>0</v>
      </c>
      <c r="C15" s="7" t="s">
        <v>30</v>
      </c>
      <c r="D15" s="7"/>
      <c r="E15" s="7"/>
    </row>
    <row r="16" customFormat="false" ht="21.75" hidden="false" customHeight="true" outlineLevel="0" collapsed="false">
      <c r="B16" s="11"/>
    </row>
    <row r="17" customFormat="false" ht="21.75" hidden="false" customHeight="true" outlineLevel="0" collapsed="false"/>
    <row r="18" customFormat="false" ht="21.75" hidden="false" customHeight="true" outlineLevel="0" collapsed="false">
      <c r="A18" s="5" t="s">
        <v>31</v>
      </c>
      <c r="B18" s="5"/>
      <c r="C18" s="5"/>
      <c r="D18" s="5"/>
      <c r="E18" s="5"/>
    </row>
    <row r="19" customFormat="false" ht="21.75" hidden="false" customHeight="true" outlineLevel="0" collapsed="false">
      <c r="A19" s="6" t="s">
        <v>32</v>
      </c>
      <c r="B19" s="6" t="s">
        <v>33</v>
      </c>
      <c r="C19" s="6" t="s">
        <v>34</v>
      </c>
      <c r="D19" s="6" t="s">
        <v>35</v>
      </c>
      <c r="E19" s="6"/>
    </row>
    <row r="20" customFormat="false" ht="21.75" hidden="false" customHeight="true" outlineLevel="0" collapsed="false">
      <c r="A20" s="7" t="s">
        <v>36</v>
      </c>
      <c r="B20" s="10" t="n">
        <v>28000000</v>
      </c>
      <c r="C20" s="7"/>
      <c r="D20" s="7"/>
      <c r="E20" s="7"/>
    </row>
    <row r="21" customFormat="false" ht="21.75" hidden="false" customHeight="true" outlineLevel="0" collapsed="false">
      <c r="A21" s="7" t="s">
        <v>37</v>
      </c>
      <c r="B21" s="12" t="n">
        <f aca="false">SUM(B32:B33)</f>
        <v>1750000</v>
      </c>
      <c r="C21" s="7" t="s">
        <v>38</v>
      </c>
      <c r="D21" s="7"/>
      <c r="E21" s="7"/>
    </row>
    <row r="22" customFormat="false" ht="21.75" hidden="false" customHeight="true" outlineLevel="0" collapsed="false">
      <c r="A22" s="7" t="s">
        <v>39</v>
      </c>
      <c r="B22" s="12" t="n">
        <f aca="false">SUM(B39:B41)</f>
        <v>4000000</v>
      </c>
      <c r="C22" s="7" t="s">
        <v>38</v>
      </c>
      <c r="D22" s="7"/>
      <c r="E22" s="7"/>
    </row>
    <row r="23" customFormat="false" ht="21.75" hidden="false" customHeight="true" outlineLevel="0" collapsed="false">
      <c r="A23" s="7" t="s">
        <v>40</v>
      </c>
      <c r="B23" s="12" t="n">
        <f aca="false">SUM(B47:B53)</f>
        <v>1600000</v>
      </c>
      <c r="C23" s="7" t="s">
        <v>38</v>
      </c>
      <c r="D23" s="7"/>
      <c r="E23" s="7"/>
    </row>
    <row r="24" customFormat="false" ht="21.75" hidden="false" customHeight="true" outlineLevel="0" collapsed="false">
      <c r="A24" s="7" t="s">
        <v>41</v>
      </c>
      <c r="B24" s="10" t="n">
        <v>0</v>
      </c>
      <c r="C24" s="7" t="s">
        <v>42</v>
      </c>
      <c r="D24" s="7"/>
      <c r="E24" s="7"/>
    </row>
    <row r="25" customFormat="false" ht="21.75" hidden="false" customHeight="true" outlineLevel="0" collapsed="false">
      <c r="A25" s="7" t="s">
        <v>43</v>
      </c>
      <c r="B25" s="10" t="n">
        <v>0</v>
      </c>
      <c r="C25" s="7" t="s">
        <v>30</v>
      </c>
      <c r="D25" s="7"/>
      <c r="E25" s="7"/>
    </row>
    <row r="26" customFormat="false" ht="21.75" hidden="false" customHeight="true" outlineLevel="0" collapsed="false">
      <c r="A26" s="7" t="s">
        <v>44</v>
      </c>
      <c r="B26" s="10" t="n">
        <v>1000000</v>
      </c>
      <c r="C26" s="7" t="s">
        <v>45</v>
      </c>
      <c r="D26" s="7"/>
      <c r="E26" s="7"/>
    </row>
    <row r="27" customFormat="false" ht="21.75" hidden="false" customHeight="true" outlineLevel="0" collapsed="false">
      <c r="A27" s="7" t="s">
        <v>46</v>
      </c>
      <c r="B27" s="13" t="n">
        <f aca="false">SUM(B20:B26)</f>
        <v>36350000</v>
      </c>
      <c r="C27" s="7" t="s">
        <v>47</v>
      </c>
      <c r="D27" s="7" t="s">
        <v>48</v>
      </c>
      <c r="E27" s="7"/>
    </row>
    <row r="28" customFormat="false" ht="21.75" hidden="false" customHeight="true" outlineLevel="0" collapsed="false"/>
    <row r="29" customFormat="false" ht="21.75" hidden="false" customHeight="true" outlineLevel="0" collapsed="false">
      <c r="A29" s="5" t="s">
        <v>49</v>
      </c>
      <c r="B29" s="5"/>
      <c r="C29" s="5"/>
      <c r="D29" s="5"/>
      <c r="E29" s="5"/>
    </row>
    <row r="30" customFormat="false" ht="21.75" hidden="false" customHeight="true" outlineLevel="0" collapsed="false">
      <c r="A30" s="6" t="s">
        <v>6</v>
      </c>
      <c r="B30" s="6" t="s">
        <v>33</v>
      </c>
      <c r="C30" s="6" t="s">
        <v>8</v>
      </c>
      <c r="D30" s="6"/>
      <c r="E30" s="6"/>
    </row>
    <row r="31" customFormat="false" ht="21.75" hidden="false" customHeight="true" outlineLevel="0" collapsed="false">
      <c r="A31" s="7" t="s">
        <v>50</v>
      </c>
      <c r="B31" s="10" t="n">
        <v>28000000</v>
      </c>
      <c r="C31" s="7"/>
      <c r="D31" s="7"/>
      <c r="E31" s="7"/>
    </row>
    <row r="32" customFormat="false" ht="21.75" hidden="false" customHeight="true" outlineLevel="0" collapsed="false">
      <c r="A32" s="7" t="s">
        <v>51</v>
      </c>
      <c r="B32" s="10" t="n">
        <v>1500000</v>
      </c>
      <c r="C32" s="7" t="s">
        <v>37</v>
      </c>
      <c r="D32" s="7"/>
      <c r="E32" s="7"/>
    </row>
    <row r="33" customFormat="false" ht="21.75" hidden="false" customHeight="true" outlineLevel="0" collapsed="false">
      <c r="A33" s="7" t="s">
        <v>52</v>
      </c>
      <c r="B33" s="10" t="n">
        <v>250000</v>
      </c>
      <c r="C33" s="7" t="s">
        <v>37</v>
      </c>
      <c r="D33" s="7"/>
      <c r="E33" s="7"/>
    </row>
    <row r="34" customFormat="false" ht="21.75" hidden="false" customHeight="true" outlineLevel="0" collapsed="false">
      <c r="A34" s="7" t="s">
        <v>53</v>
      </c>
      <c r="B34" s="12" t="n">
        <f aca="false">B31+SUM(B32:B33)</f>
        <v>29750000</v>
      </c>
      <c r="C34" s="7" t="s">
        <v>54</v>
      </c>
      <c r="D34" s="7"/>
      <c r="E34" s="7"/>
    </row>
    <row r="35" customFormat="false" ht="21.75" hidden="false" customHeight="true" outlineLevel="0" collapsed="false"/>
    <row r="36" customFormat="false" ht="21.75" hidden="false" customHeight="true" outlineLevel="0" collapsed="false"/>
    <row r="37" customFormat="false" ht="21.75" hidden="false" customHeight="true" outlineLevel="0" collapsed="false">
      <c r="A37" s="5" t="s">
        <v>55</v>
      </c>
      <c r="B37" s="5"/>
      <c r="C37" s="5"/>
      <c r="D37" s="5"/>
      <c r="E37" s="5"/>
    </row>
    <row r="38" customFormat="false" ht="21.75" hidden="false" customHeight="true" outlineLevel="0" collapsed="false">
      <c r="A38" s="6" t="s">
        <v>6</v>
      </c>
      <c r="B38" s="6" t="s">
        <v>33</v>
      </c>
      <c r="C38" s="6" t="s">
        <v>8</v>
      </c>
      <c r="D38" s="6"/>
      <c r="E38" s="6"/>
    </row>
    <row r="39" customFormat="false" ht="21.75" hidden="false" customHeight="true" outlineLevel="0" collapsed="false">
      <c r="A39" s="7" t="s">
        <v>56</v>
      </c>
      <c r="B39" s="10" t="n">
        <v>1200000</v>
      </c>
      <c r="C39" s="7"/>
      <c r="D39" s="7"/>
      <c r="E39" s="7"/>
    </row>
    <row r="40" customFormat="false" ht="21.75" hidden="false" customHeight="true" outlineLevel="0" collapsed="false">
      <c r="A40" s="7" t="s">
        <v>57</v>
      </c>
      <c r="B40" s="10" t="n">
        <v>2000000</v>
      </c>
      <c r="C40" s="7"/>
      <c r="D40" s="7"/>
      <c r="E40" s="7"/>
    </row>
    <row r="41" customFormat="false" ht="21.75" hidden="false" customHeight="true" outlineLevel="0" collapsed="false">
      <c r="A41" s="7" t="s">
        <v>58</v>
      </c>
      <c r="B41" s="10" t="n">
        <v>800000</v>
      </c>
      <c r="C41" s="7"/>
      <c r="D41" s="7"/>
      <c r="E41" s="7"/>
    </row>
    <row r="42" customFormat="false" ht="21.75" hidden="false" customHeight="true" outlineLevel="0" collapsed="false">
      <c r="A42" s="7" t="s">
        <v>53</v>
      </c>
      <c r="B42" s="12" t="n">
        <f aca="false">SUM(B39:B41)</f>
        <v>4000000</v>
      </c>
      <c r="C42" s="7"/>
      <c r="D42" s="7"/>
      <c r="E42" s="7"/>
    </row>
    <row r="43" customFormat="false" ht="21.75" hidden="false" customHeight="true" outlineLevel="0" collapsed="false"/>
    <row r="44" customFormat="false" ht="21.75" hidden="false" customHeight="true" outlineLevel="0" collapsed="false"/>
    <row r="45" customFormat="false" ht="21.75" hidden="false" customHeight="true" outlineLevel="0" collapsed="false">
      <c r="A45" s="5" t="s">
        <v>59</v>
      </c>
      <c r="B45" s="5"/>
      <c r="C45" s="5"/>
      <c r="D45" s="5"/>
      <c r="E45" s="5"/>
    </row>
    <row r="46" customFormat="false" ht="21.75" hidden="false" customHeight="true" outlineLevel="0" collapsed="false">
      <c r="A46" s="6" t="s">
        <v>6</v>
      </c>
      <c r="B46" s="6" t="s">
        <v>33</v>
      </c>
      <c r="C46" s="6" t="s">
        <v>8</v>
      </c>
      <c r="D46" s="6"/>
      <c r="E46" s="6"/>
    </row>
    <row r="47" customFormat="false" ht="21.75" hidden="false" customHeight="true" outlineLevel="0" collapsed="false">
      <c r="A47" s="7" t="s">
        <v>60</v>
      </c>
      <c r="B47" s="10" t="n">
        <v>250000</v>
      </c>
      <c r="C47" s="7"/>
      <c r="D47" s="7"/>
      <c r="E47" s="7"/>
    </row>
    <row r="48" customFormat="false" ht="21.75" hidden="false" customHeight="true" outlineLevel="0" collapsed="false">
      <c r="A48" s="7" t="s">
        <v>61</v>
      </c>
      <c r="B48" s="10" t="n">
        <v>10000</v>
      </c>
      <c r="C48" s="7"/>
      <c r="D48" s="7"/>
      <c r="E48" s="7"/>
    </row>
    <row r="49" customFormat="false" ht="21.75" hidden="false" customHeight="true" outlineLevel="0" collapsed="false">
      <c r="A49" s="7" t="s">
        <v>62</v>
      </c>
      <c r="B49" s="10" t="n">
        <v>110000</v>
      </c>
      <c r="C49" s="7"/>
      <c r="D49" s="7"/>
      <c r="E49" s="7"/>
    </row>
    <row r="50" customFormat="false" ht="21.75" hidden="false" customHeight="true" outlineLevel="0" collapsed="false">
      <c r="A50" s="7" t="s">
        <v>63</v>
      </c>
      <c r="B50" s="10" t="n">
        <v>300000</v>
      </c>
      <c r="C50" s="7"/>
      <c r="D50" s="7"/>
      <c r="E50" s="7"/>
    </row>
    <row r="51" customFormat="false" ht="21.75" hidden="false" customHeight="true" outlineLevel="0" collapsed="false">
      <c r="A51" s="7" t="s">
        <v>64</v>
      </c>
      <c r="B51" s="10" t="n">
        <v>50000</v>
      </c>
      <c r="C51" s="7"/>
      <c r="D51" s="7"/>
      <c r="E51" s="7"/>
    </row>
    <row r="52" customFormat="false" ht="21.75" hidden="false" customHeight="true" outlineLevel="0" collapsed="false">
      <c r="A52" s="7" t="s">
        <v>65</v>
      </c>
      <c r="B52" s="10" t="n">
        <v>80000</v>
      </c>
      <c r="C52" s="7"/>
      <c r="D52" s="7"/>
      <c r="E52" s="7"/>
    </row>
    <row r="53" customFormat="false" ht="21.75" hidden="false" customHeight="true" outlineLevel="0" collapsed="false">
      <c r="A53" s="7" t="s">
        <v>66</v>
      </c>
      <c r="B53" s="10" t="n">
        <v>800000</v>
      </c>
      <c r="C53" s="7"/>
      <c r="D53" s="7"/>
      <c r="E53" s="7"/>
    </row>
    <row r="54" customFormat="false" ht="21.75" hidden="false" customHeight="true" outlineLevel="0" collapsed="false">
      <c r="A54" s="7" t="s">
        <v>53</v>
      </c>
      <c r="B54" s="12" t="n">
        <f aca="false">SUM(B47:B53)</f>
        <v>1600000</v>
      </c>
      <c r="C54" s="7"/>
      <c r="D54" s="7"/>
      <c r="E54" s="7"/>
    </row>
    <row r="55" customFormat="false" ht="21.75" hidden="false" customHeight="true" outlineLevel="0" collapsed="false"/>
    <row r="56" customFormat="false" ht="21.75" hidden="false" customHeight="true" outlineLevel="0" collapsed="false"/>
    <row r="57" customFormat="false" ht="21.75" hidden="false" customHeight="true" outlineLevel="0" collapsed="false">
      <c r="A57" s="5" t="s">
        <v>67</v>
      </c>
      <c r="B57" s="5"/>
      <c r="C57" s="5"/>
      <c r="D57" s="5"/>
      <c r="E57" s="5"/>
    </row>
    <row r="58" customFormat="false" ht="21.75" hidden="false" customHeight="true" outlineLevel="0" collapsed="false">
      <c r="A58" s="6" t="s">
        <v>6</v>
      </c>
      <c r="B58" s="6" t="s">
        <v>33</v>
      </c>
      <c r="C58" s="6" t="s">
        <v>8</v>
      </c>
      <c r="D58" s="6"/>
      <c r="E58" s="6"/>
    </row>
    <row r="59" customFormat="false" ht="21.75" hidden="false" customHeight="true" outlineLevel="0" collapsed="false">
      <c r="A59" s="7" t="s">
        <v>41</v>
      </c>
      <c r="B59" s="10" t="n">
        <v>0</v>
      </c>
      <c r="C59" s="7" t="s">
        <v>68</v>
      </c>
      <c r="D59" s="7"/>
      <c r="E59" s="7"/>
    </row>
    <row r="60" customFormat="false" ht="21.75" hidden="false" customHeight="true" outlineLevel="0" collapsed="false">
      <c r="A60" s="7" t="s">
        <v>43</v>
      </c>
      <c r="B60" s="10" t="n">
        <v>0</v>
      </c>
      <c r="C60" s="7" t="s">
        <v>30</v>
      </c>
      <c r="D60" s="7"/>
      <c r="E60" s="7"/>
    </row>
    <row r="61" customFormat="false" ht="21.75" hidden="false" customHeight="true" outlineLevel="0" collapsed="false"/>
    <row r="62" customFormat="false" ht="21.75" hidden="false" customHeight="true" outlineLevel="0" collapsed="false">
      <c r="A62" s="5" t="s">
        <v>69</v>
      </c>
      <c r="B62" s="5"/>
      <c r="C62" s="5"/>
      <c r="D62" s="5"/>
      <c r="E62" s="5"/>
    </row>
    <row r="63" customFormat="false" ht="21.75" hidden="false" customHeight="true" outlineLevel="0" collapsed="false">
      <c r="A63" s="6" t="s">
        <v>6</v>
      </c>
      <c r="B63" s="6" t="s">
        <v>33</v>
      </c>
      <c r="C63" s="6" t="s">
        <v>8</v>
      </c>
      <c r="D63" s="6"/>
      <c r="E63" s="6"/>
    </row>
    <row r="64" customFormat="false" ht="21.75" hidden="false" customHeight="true" outlineLevel="0" collapsed="false">
      <c r="A64" s="7" t="s">
        <v>44</v>
      </c>
      <c r="B64" s="10" t="n">
        <v>1000000</v>
      </c>
      <c r="C64" s="7" t="s">
        <v>70</v>
      </c>
      <c r="D64" s="7"/>
      <c r="E64" s="7"/>
    </row>
    <row r="65" customFormat="false" ht="21.75" hidden="false" customHeight="true" outlineLevel="0" collapsed="false"/>
    <row r="66" customFormat="false" ht="21.75" hidden="false" customHeight="true" outlineLevel="0" collapsed="false"/>
    <row r="67" customFormat="false" ht="21.75" hidden="false" customHeight="true" outlineLevel="0" collapsed="false">
      <c r="A67" s="5" t="s">
        <v>71</v>
      </c>
      <c r="B67" s="5"/>
      <c r="C67" s="5"/>
      <c r="D67" s="5"/>
      <c r="E67" s="5"/>
    </row>
    <row r="68" customFormat="false" ht="21.75" hidden="false" customHeight="true" outlineLevel="0" collapsed="false">
      <c r="A68" s="6" t="s">
        <v>6</v>
      </c>
      <c r="B68" s="6" t="s">
        <v>33</v>
      </c>
      <c r="C68" s="6" t="s">
        <v>72</v>
      </c>
      <c r="D68" s="6"/>
      <c r="E68" s="6"/>
    </row>
    <row r="69" customFormat="false" ht="21.75" hidden="false" customHeight="true" outlineLevel="0" collapsed="false">
      <c r="A69" s="7" t="s">
        <v>46</v>
      </c>
      <c r="B69" s="12" t="n">
        <f aca="false">B27</f>
        <v>36350000</v>
      </c>
      <c r="C69" s="7" t="s">
        <v>73</v>
      </c>
      <c r="D69" s="7"/>
      <c r="E69" s="7"/>
    </row>
    <row r="70" customFormat="false" ht="21.75" hidden="false" customHeight="true" outlineLevel="0" collapsed="false">
      <c r="A70" s="7" t="s">
        <v>74</v>
      </c>
      <c r="B70" s="10" t="n">
        <v>6000000</v>
      </c>
      <c r="C70" s="7" t="s">
        <v>7</v>
      </c>
      <c r="D70" s="7"/>
      <c r="E70" s="7"/>
    </row>
    <row r="71" customFormat="false" ht="21.75" hidden="false" customHeight="true" outlineLevel="0" collapsed="false">
      <c r="A71" s="7" t="s">
        <v>75</v>
      </c>
      <c r="B71" s="10" t="n">
        <v>3000000</v>
      </c>
      <c r="C71" s="7" t="s">
        <v>7</v>
      </c>
      <c r="D71" s="7"/>
      <c r="E71" s="7"/>
    </row>
    <row r="72" customFormat="false" ht="21.75" hidden="false" customHeight="true" outlineLevel="0" collapsed="false">
      <c r="A72" s="7" t="s">
        <v>76</v>
      </c>
      <c r="B72" s="12" t="n">
        <f aca="false">B69-B70-B71</f>
        <v>27350000</v>
      </c>
      <c r="C72" s="7" t="s">
        <v>77</v>
      </c>
      <c r="D72" s="7"/>
      <c r="E72" s="7"/>
    </row>
    <row r="73" customFormat="false" ht="21.75" hidden="false" customHeight="true" outlineLevel="0" collapsed="false">
      <c r="A73" s="7" t="s">
        <v>78</v>
      </c>
      <c r="B73" s="12" t="n">
        <f aca="false">B72</f>
        <v>27350000</v>
      </c>
      <c r="C73" s="7" t="s">
        <v>79</v>
      </c>
      <c r="D73" s="7"/>
      <c r="E73" s="7"/>
    </row>
    <row r="74" customFormat="false" ht="21.75" hidden="false" customHeight="true" outlineLevel="0" collapsed="false">
      <c r="A74" s="7" t="s">
        <v>80</v>
      </c>
      <c r="B74" s="12" t="n">
        <f aca="false">B73-B72</f>
        <v>0</v>
      </c>
      <c r="C74" s="14" t="s">
        <v>81</v>
      </c>
      <c r="D74" s="14"/>
      <c r="E74" s="14"/>
    </row>
    <row r="75" customFormat="false" ht="21.75" hidden="false" customHeight="true" outlineLevel="0" collapsed="false"/>
    <row r="76" customFormat="false" ht="21.75" hidden="false" customHeight="true" outlineLevel="0" collapsed="false"/>
    <row r="77" customFormat="false" ht="21.75" hidden="false" customHeight="true" outlineLevel="0" collapsed="false">
      <c r="A77" s="5" t="s">
        <v>82</v>
      </c>
      <c r="B77" s="5"/>
      <c r="C77" s="5"/>
      <c r="D77" s="5"/>
      <c r="E77" s="5"/>
    </row>
    <row r="78" customFormat="false" ht="21.75" hidden="false" customHeight="true" outlineLevel="0" collapsed="false">
      <c r="A78" s="6" t="s">
        <v>6</v>
      </c>
      <c r="B78" s="6" t="s">
        <v>83</v>
      </c>
      <c r="C78" s="6" t="s">
        <v>8</v>
      </c>
      <c r="D78" s="6"/>
      <c r="E78" s="6"/>
    </row>
    <row r="79" customFormat="false" ht="21.75" hidden="false" customHeight="true" outlineLevel="0" collapsed="false">
      <c r="A79" s="7" t="s">
        <v>84</v>
      </c>
      <c r="B79" s="12" t="n">
        <f aca="false">B72</f>
        <v>27350000</v>
      </c>
      <c r="C79" s="7" t="s">
        <v>85</v>
      </c>
      <c r="D79" s="14"/>
      <c r="E79" s="14"/>
    </row>
    <row r="80" customFormat="false" ht="21.75" hidden="false" customHeight="true" outlineLevel="0" collapsed="false">
      <c r="A80" s="7" t="s">
        <v>17</v>
      </c>
      <c r="B80" s="15" t="n">
        <f aca="false">B9</f>
        <v>0.015</v>
      </c>
      <c r="C80" s="7" t="s">
        <v>16</v>
      </c>
      <c r="D80" s="14"/>
      <c r="E80" s="14"/>
    </row>
    <row r="81" customFormat="false" ht="21.75" hidden="false" customHeight="true" outlineLevel="0" collapsed="false">
      <c r="A81" s="7" t="s">
        <v>19</v>
      </c>
      <c r="B81" s="16" t="n">
        <f aca="false">B10</f>
        <v>35</v>
      </c>
      <c r="C81" s="14"/>
      <c r="D81" s="14"/>
      <c r="E81" s="14"/>
    </row>
    <row r="82" customFormat="false" ht="21.75" hidden="false" customHeight="true" outlineLevel="0" collapsed="false">
      <c r="A82" s="7" t="s">
        <v>86</v>
      </c>
      <c r="B82" s="12" t="n">
        <f aca="false">B81*12</f>
        <v>420</v>
      </c>
      <c r="C82" s="14"/>
      <c r="D82" s="14"/>
      <c r="E82" s="14"/>
    </row>
    <row r="83" customFormat="false" ht="21.75" hidden="false" customHeight="true" outlineLevel="0" collapsed="false">
      <c r="A83" s="7" t="s">
        <v>20</v>
      </c>
      <c r="B83" s="7" t="s">
        <v>21</v>
      </c>
      <c r="C83" s="14"/>
      <c r="D83" s="14"/>
      <c r="E83" s="14"/>
    </row>
    <row r="84" customFormat="false" ht="21.75" hidden="false" customHeight="true" outlineLevel="0" collapsed="false">
      <c r="A84" s="7" t="s">
        <v>87</v>
      </c>
      <c r="B84" s="10" t="n">
        <v>0</v>
      </c>
      <c r="C84" s="7" t="s">
        <v>88</v>
      </c>
      <c r="D84" s="14"/>
      <c r="E84" s="14"/>
    </row>
    <row r="85" customFormat="false" ht="21.75" hidden="false" customHeight="true" outlineLevel="0" collapsed="false"/>
    <row r="86" customFormat="false" ht="21.75" hidden="false" customHeight="true" outlineLevel="0" collapsed="false"/>
    <row r="87" customFormat="false" ht="21.75" hidden="false" customHeight="true" outlineLevel="0" collapsed="false">
      <c r="A87" s="5" t="s">
        <v>89</v>
      </c>
      <c r="B87" s="5"/>
      <c r="C87" s="5"/>
      <c r="D87" s="5"/>
      <c r="E87" s="5"/>
    </row>
    <row r="88" customFormat="false" ht="21.75" hidden="false" customHeight="true" outlineLevel="0" collapsed="false">
      <c r="A88" s="6" t="s">
        <v>6</v>
      </c>
      <c r="B88" s="6" t="s">
        <v>90</v>
      </c>
      <c r="C88" s="6" t="s">
        <v>72</v>
      </c>
      <c r="D88" s="6"/>
      <c r="E88" s="6"/>
    </row>
    <row r="89" customFormat="false" ht="21.75" hidden="false" customHeight="true" outlineLevel="0" collapsed="false">
      <c r="A89" s="7" t="s">
        <v>91</v>
      </c>
      <c r="B89" s="12" t="n">
        <f aca="false">ROUND(IF(B80=0,B79/B82,B79*(B80/12)*(1+B80/12)^B82/((1+B80/12)^B82-1)),0)</f>
        <v>83741</v>
      </c>
      <c r="C89" s="7" t="s">
        <v>92</v>
      </c>
      <c r="D89" s="14"/>
      <c r="E89" s="14"/>
    </row>
    <row r="90" customFormat="false" ht="21.75" hidden="false" customHeight="true" outlineLevel="0" collapsed="false">
      <c r="A90" s="7" t="s">
        <v>93</v>
      </c>
      <c r="B90" s="12" t="n">
        <f aca="false">ROUND(IF(B84=0,0,IF(B80=0,B84/(B81*2),B84*(B80/2)*(1+B80/2)^(B81*2)/((1+B80/2)^(B81*2)-1))),0)</f>
        <v>0</v>
      </c>
      <c r="C90" s="7" t="s">
        <v>94</v>
      </c>
      <c r="D90" s="14"/>
      <c r="E90" s="14"/>
    </row>
    <row r="91" customFormat="false" ht="21.75" hidden="false" customHeight="true" outlineLevel="0" collapsed="false">
      <c r="A91" s="7" t="s">
        <v>95</v>
      </c>
      <c r="B91" s="12" t="n">
        <f aca="false">B89+B90</f>
        <v>83741</v>
      </c>
      <c r="C91" s="7" t="s">
        <v>96</v>
      </c>
      <c r="D91" s="14"/>
      <c r="E91" s="14"/>
    </row>
    <row r="92" customFormat="false" ht="21.75" hidden="false" customHeight="true" outlineLevel="0" collapsed="false">
      <c r="A92" s="7" t="s">
        <v>97</v>
      </c>
      <c r="B92" s="12" t="n">
        <f aca="false">B89*12+B90*2</f>
        <v>1004892</v>
      </c>
      <c r="C92" s="7" t="s">
        <v>98</v>
      </c>
      <c r="D92" s="14"/>
      <c r="E92" s="14"/>
    </row>
    <row r="93" customFormat="false" ht="21.75" hidden="false" customHeight="true" outlineLevel="0" collapsed="false"/>
    <row r="94" customFormat="false" ht="21.75" hidden="false" customHeight="true" outlineLevel="0" collapsed="false"/>
    <row r="95" customFormat="false" ht="36" hidden="false" customHeight="true" outlineLevel="0" collapsed="false">
      <c r="A95" s="6" t="s">
        <v>99</v>
      </c>
      <c r="B95" s="6" t="s">
        <v>100</v>
      </c>
      <c r="C95" s="6" t="s">
        <v>91</v>
      </c>
      <c r="D95" s="6" t="s">
        <v>8</v>
      </c>
      <c r="E95" s="6"/>
    </row>
    <row r="96" customFormat="false" ht="21.75" hidden="false" customHeight="true" outlineLevel="0" collapsed="false">
      <c r="A96" s="7" t="s">
        <v>101</v>
      </c>
      <c r="B96" s="15" t="n">
        <f aca="false">MAX(0,$B$80-0.01)</f>
        <v>0.005</v>
      </c>
      <c r="C96" s="12" t="n">
        <f aca="false">ROUND(IF(B96=0,$B$79/$B$82,$B$79*(B96/12)*(1+B96/12)^$B$82/((1+B96/12)^$B$82-1)),0)</f>
        <v>70997</v>
      </c>
      <c r="D96" s="7" t="s">
        <v>102</v>
      </c>
      <c r="E96" s="14"/>
    </row>
    <row r="97" customFormat="false" ht="21.75" hidden="false" customHeight="true" outlineLevel="0" collapsed="false">
      <c r="A97" s="7" t="s">
        <v>103</v>
      </c>
      <c r="B97" s="15" t="n">
        <f aca="false">MAX(0,$B$80-0.005)</f>
        <v>0.01</v>
      </c>
      <c r="C97" s="12" t="n">
        <f aca="false">ROUND(IF(B97=0,$B$79/$B$82,$B$79*(B97/12)*(1+B97/12)^$B$82/((1+B97/12)^$B$82-1)),0)</f>
        <v>77205</v>
      </c>
      <c r="D97" s="7" t="s">
        <v>102</v>
      </c>
      <c r="E97" s="14"/>
    </row>
    <row r="98" customFormat="false" ht="21.75" hidden="false" customHeight="true" outlineLevel="0" collapsed="false">
      <c r="A98" s="7" t="s">
        <v>104</v>
      </c>
      <c r="B98" s="15" t="n">
        <f aca="false">$B$80</f>
        <v>0.015</v>
      </c>
      <c r="C98" s="12" t="n">
        <f aca="false">ROUND(IF(B98=0,$B$79/$B$82,$B$79*(B98/12)*(1+B98/12)^$B$82/((1+B98/12)^$B$82-1)),0)</f>
        <v>83741</v>
      </c>
      <c r="D98" s="7" t="s">
        <v>105</v>
      </c>
      <c r="E98" s="14"/>
    </row>
    <row r="99" customFormat="false" ht="21.75" hidden="false" customHeight="true" outlineLevel="0" collapsed="false">
      <c r="A99" s="7" t="s">
        <v>106</v>
      </c>
      <c r="B99" s="15" t="n">
        <f aca="false">$B$80+0.005</f>
        <v>0.02</v>
      </c>
      <c r="C99" s="12" t="n">
        <f aca="false">ROUND(IF(B99=0,$B$79/$B$82,$B$79*(B99/12)*(1+B99/12)^$B$82/((1+B99/12)^$B$82-1)),0)</f>
        <v>90600</v>
      </c>
      <c r="D99" s="7" t="s">
        <v>102</v>
      </c>
      <c r="E99" s="14"/>
    </row>
    <row r="100" customFormat="false" ht="21.75" hidden="false" customHeight="true" outlineLevel="0" collapsed="false">
      <c r="A100" s="7" t="s">
        <v>107</v>
      </c>
      <c r="B100" s="15" t="n">
        <f aca="false">$B$80+0.01</f>
        <v>0.025</v>
      </c>
      <c r="C100" s="12" t="n">
        <f aca="false">ROUND(IF(B100=0,$B$79/$B$82,$B$79*(B100/12)*(1+B100/12)^$B$82/((1+B100/12)^$B$82-1)),0)</f>
        <v>97775</v>
      </c>
      <c r="D100" s="7" t="s">
        <v>102</v>
      </c>
      <c r="E100" s="14"/>
    </row>
    <row r="101" customFormat="false" ht="21.75" hidden="false" customHeight="true" outlineLevel="0" collapsed="false"/>
    <row r="102" customFormat="false" ht="21.75" hidden="false" customHeight="true" outlineLevel="0" collapsed="false"/>
    <row r="103" customFormat="false" ht="21.75" hidden="false" customHeight="true" outlineLevel="0" collapsed="false">
      <c r="A103" s="5" t="s">
        <v>108</v>
      </c>
      <c r="B103" s="5"/>
      <c r="C103" s="5"/>
      <c r="D103" s="5"/>
      <c r="E103" s="5"/>
    </row>
    <row r="104" customFormat="false" ht="21.75" hidden="false" customHeight="true" outlineLevel="0" collapsed="false">
      <c r="A104" s="6" t="s">
        <v>6</v>
      </c>
      <c r="B104" s="6" t="s">
        <v>109</v>
      </c>
      <c r="C104" s="6" t="s">
        <v>72</v>
      </c>
      <c r="D104" s="6"/>
      <c r="E104" s="6"/>
    </row>
    <row r="105" customFormat="false" ht="21.75" hidden="false" customHeight="true" outlineLevel="0" collapsed="false">
      <c r="A105" s="7" t="s">
        <v>97</v>
      </c>
      <c r="B105" s="12" t="n">
        <f aca="false">B92</f>
        <v>1004892</v>
      </c>
      <c r="C105" s="14"/>
      <c r="D105" s="14"/>
      <c r="E105" s="14"/>
    </row>
    <row r="106" customFormat="false" ht="21.75" hidden="false" customHeight="true" outlineLevel="0" collapsed="false">
      <c r="A106" s="7" t="s">
        <v>29</v>
      </c>
      <c r="B106" s="12" t="n">
        <f aca="false">B15</f>
        <v>0</v>
      </c>
      <c r="C106" s="7" t="s">
        <v>30</v>
      </c>
      <c r="D106" s="14"/>
      <c r="E106" s="14"/>
    </row>
    <row r="107" customFormat="false" ht="21.75" hidden="false" customHeight="true" outlineLevel="0" collapsed="false">
      <c r="A107" s="7" t="s">
        <v>27</v>
      </c>
      <c r="B107" s="12" t="n">
        <f aca="false">B14</f>
        <v>6500000</v>
      </c>
      <c r="C107" s="14"/>
      <c r="D107" s="14"/>
      <c r="E107" s="14"/>
    </row>
    <row r="108" customFormat="false" ht="36" hidden="false" customHeight="true" outlineLevel="0" collapsed="false">
      <c r="A108" s="7" t="s">
        <v>110</v>
      </c>
      <c r="B108" s="15" t="n">
        <f aca="false">IF(B107=0,"未入力",(B105+B106)/B107)</f>
        <v>0.154598769230769</v>
      </c>
      <c r="C108" s="7" t="s">
        <v>111</v>
      </c>
      <c r="D108" s="14"/>
      <c r="E108" s="14"/>
    </row>
    <row r="109" customFormat="false" ht="21.75" hidden="false" customHeight="true" outlineLevel="0" collapsed="false"/>
  </sheetData>
  <mergeCells count="12">
    <mergeCell ref="A1:E1"/>
    <mergeCell ref="A4:E4"/>
    <mergeCell ref="A18:E18"/>
    <mergeCell ref="A29:E29"/>
    <mergeCell ref="A37:E37"/>
    <mergeCell ref="A45:E45"/>
    <mergeCell ref="A57:E57"/>
    <mergeCell ref="A62:E62"/>
    <mergeCell ref="A67:E67"/>
    <mergeCell ref="A77:E77"/>
    <mergeCell ref="A87:E87"/>
    <mergeCell ref="A103:E10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LibreOffice/25.2.3.2$Linux_X86_64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2026-10-19T22:56:13Z</dcterms:created>
  <dc:creator>openpyxl</dc:creator>
  <dc:description/>
  <dc:language>en-US</dc:language>
  <cp:lastModifiedBy/>
  <dcterms:modified xsi:type="dcterms:W3CDTF">2026-10-19T22:56:49Z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